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<sst xmlns="http://schemas.openxmlformats.org/spreadsheetml/2006/main" count="2723" uniqueCount="2075">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</sst>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2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32" borderId="95" xfId="0" applyNumberFormat="1" applyFont="1" applyFill="1" applyBorder="1" applyAlignment="1" applyProtection="1">
      <alignment/>
      <protection/>
    </xf>
    <xf numFmtId="189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32" borderId="49" xfId="0" applyNumberFormat="1" applyFont="1" applyFill="1" applyBorder="1" applyAlignment="1" applyProtection="1">
      <alignment horizontal="right"/>
      <protection/>
    </xf>
    <xf numFmtId="189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7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7" fontId="28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7" fillId="32" borderId="0" xfId="61" applyNumberFormat="1" applyFont="1" applyFill="1" applyAlignment="1" applyProtection="1">
      <alignment horizontal="right"/>
      <protection/>
    </xf>
    <xf numFmtId="197" fontId="28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8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8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8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8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8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8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8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8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8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8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8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8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8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8" fillId="32" borderId="0" xfId="61" applyNumberFormat="1" applyFont="1" applyFill="1" applyProtection="1">
      <alignment/>
      <protection/>
    </xf>
    <xf numFmtId="178" fontId="28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8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8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8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7" fillId="32" borderId="0" xfId="61" applyNumberFormat="1" applyFont="1" applyFill="1" applyAlignment="1" applyProtection="1">
      <alignment horizontal="right"/>
      <protection/>
    </xf>
    <xf numFmtId="197" fontId="28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8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8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5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6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119981</v>
      </c>
      <c r="M116" s="1095"/>
      <c r="N116" s="1132">
        <f>+ROUND(+G116+J116+L116,0)</f>
        <v>119981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119981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119981</v>
      </c>
      <c r="M118" s="1095"/>
      <c r="N118" s="1209">
        <f>+ROUND(+SUM(N116:N117),0)</f>
        <v>119981</v>
      </c>
      <c r="O118" s="1097"/>
      <c r="P118" s="1207">
        <f>+ROUND(+SUM(P116:P117),0)</f>
        <v>0</v>
      </c>
      <c r="Q118" s="1208">
        <f>+ROUND(+SUM(Q116:Q117),0)</f>
        <v>119981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119981</v>
      </c>
      <c r="M120" s="1095"/>
      <c r="N120" s="1234">
        <f>+ROUND(N106+N110+N114+N118,0)</f>
        <v>119981</v>
      </c>
      <c r="O120" s="1097"/>
      <c r="P120" s="1280">
        <f>+ROUND(P106+P110+P114+P118,0)</f>
        <v>0</v>
      </c>
      <c r="Q120" s="1233">
        <f>+ROUND(Q106+Q110+Q114+Q118,0)</f>
        <v>119981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385266</v>
      </c>
      <c r="M131" s="1095"/>
      <c r="N131" s="1121">
        <f>+ROUND(+G131+J131+L131,0)</f>
        <v>385266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385266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119981</v>
      </c>
      <c r="M132" s="1095"/>
      <c r="N132" s="1296">
        <f>+ROUND(+N131-N129-N130,0)</f>
        <v>119981</v>
      </c>
      <c r="O132" s="1097"/>
      <c r="P132" s="1294">
        <f>+ROUND(+P131-P129-P130,0)</f>
        <v>0</v>
      </c>
      <c r="Q132" s="1295">
        <f>+ROUND(+Q131-Q129-Q130,0)</f>
        <v>119981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119981</v>
      </c>
      <c r="G86" s="906">
        <f>+G87+G88</f>
        <v>0</v>
      </c>
      <c r="H86" s="907">
        <f>+H87+H88</f>
        <v>119981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119981</v>
      </c>
      <c r="G88" s="964">
        <f>+OTCHET!I521+OTCHET!I524+OTCHET!I544</f>
        <v>0</v>
      </c>
      <c r="H88" s="965">
        <f>+OTCHET!J521+OTCHET!J524+OTCHET!J544</f>
        <v>119981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-385266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-385266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43646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119981</v>
      </c>
      <c r="K544" s="581">
        <f t="shared" si="127"/>
        <v>0</v>
      </c>
      <c r="L544" s="578">
        <f t="shared" si="127"/>
        <v>119981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119981</v>
      </c>
      <c r="K546" s="597">
        <v>0</v>
      </c>
      <c r="L546" s="1385">
        <f t="shared" si="116"/>
        <v>119981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-119981</v>
      </c>
      <c r="K566" s="581">
        <f t="shared" si="128"/>
        <v>0</v>
      </c>
      <c r="L566" s="578">
        <f t="shared" si="128"/>
        <v>-119981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-380723</v>
      </c>
      <c r="K573" s="1627">
        <v>0</v>
      </c>
      <c r="L573" s="1393">
        <f t="shared" si="129"/>
        <v>-380723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-4543</v>
      </c>
      <c r="K577" s="585">
        <v>0</v>
      </c>
      <c r="L577" s="1380">
        <f t="shared" si="129"/>
        <v>-4543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число!" sqref="F398 G398 I398 J398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2074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2019-06-11T06:06:35Z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